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mortización de préstamos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<sst xmlns="http://schemas.openxmlformats.org/spreadsheetml/2006/main" count="15" uniqueCount="11">
  <si>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SISTEMA ALEMÁN</t>
  </si>
  <si>
    <t>SISTEMA FRANCÉS</t>
  </si>
  <si>
    <t>Préstamo</t>
  </si>
  <si>
    <t>TNA</t>
  </si>
  <si>
    <t>Nº CUOTA</t>
  </si>
  <si>
    <t>Capital pendiente al inicio del periodo</t>
  </si>
  <si>
    <t>Amortización (devolución del capital)</t>
  </si>
  <si>
    <t>Intereses del periodo</t>
  </si>
  <si>
    <t>CUOTA A PAGAR</t>
  </si>
  <si>
    <t>CALCULADORA DE AMORTIZACIÓN DE PRÉSTAMOS</t>
  </si>
  <si>
    <t>Nº total de cuotas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</si>
</sst>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62"/>
      <name val="Myriad Web Pro"/>
      <family val="2"/>
    </font>
    <font>
      <b/>
      <sz val="20"/>
      <color indexed="30"/>
      <name val="Myriad Web Pro"/>
      <family val="2"/>
    </font>
    <font>
      <b/>
      <sz val="16"/>
      <color indexed="8"/>
      <name val="Myriad Web Pro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4" tint="-0.24997000396251678"/>
      <name val="Myriad Web Pro"/>
      <family val="2"/>
    </font>
    <font>
      <b/>
      <sz val="20"/>
      <color rgb="FF0070C0"/>
      <name val="Myriad Web Pro"/>
      <family val="2"/>
    </font>
    <font>
      <b/>
      <sz val="16"/>
      <color theme="1"/>
      <name val="Myriad Web Pro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016DB8"/>
      <name val="Calibri"/>
      <family val="2"/>
    </font>
    <font>
      <b/>
      <sz val="20"/>
      <color rgb="FF016DB8"/>
      <name val="Myriad Web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2" borderId="10" xfId="0" applyFont="1" applyFill="1" applyBorder="1" applyAlignment="1">
      <alignment horizontal="center" vertical="center" wrapText="1"/>
    </xf>
    <xf numFmtId="4" fontId="39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4" fontId="0" fillId="32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32" borderId="13" xfId="0" applyNumberFormat="1" applyFill="1" applyBorder="1" applyAlignment="1">
      <alignment/>
    </xf>
    <xf numFmtId="4" fontId="39" fillId="32" borderId="15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/>
    </xf>
    <xf numFmtId="4" fontId="0" fillId="32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4" fontId="0" fillId="32" borderId="18" xfId="0" applyNumberForma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4" fillId="36" borderId="0" xfId="0" applyFont="1" applyFill="1" applyAlignment="1" applyProtection="1">
      <alignment/>
      <protection hidden="1"/>
    </xf>
    <xf numFmtId="0" fontId="44" fillId="0" borderId="0" xfId="0" applyFont="1" applyAlignment="1">
      <alignment horizontal="center"/>
    </xf>
    <xf numFmtId="3" fontId="45" fillId="2" borderId="19" xfId="0" applyNumberFormat="1" applyFont="1" applyFill="1" applyBorder="1" applyAlignment="1" applyProtection="1">
      <alignment/>
      <protection locked="0"/>
    </xf>
    <xf numFmtId="9" fontId="45" fillId="2" borderId="19" xfId="0" applyNumberFormat="1" applyFont="1" applyFill="1" applyBorder="1" applyAlignment="1" applyProtection="1">
      <alignment/>
      <protection locked="0"/>
    </xf>
    <xf numFmtId="0" fontId="45" fillId="2" borderId="19" xfId="0" applyFont="1" applyFill="1" applyBorder="1" applyAlignment="1" applyProtection="1">
      <alignment/>
      <protection locked="0"/>
    </xf>
    <xf numFmtId="0" fontId="39" fillId="32" borderId="14" xfId="0" applyFont="1" applyFill="1" applyBorder="1" applyAlignment="1">
      <alignment horizontal="center" vertical="center" wrapText="1"/>
    </xf>
    <xf numFmtId="0" fontId="39" fillId="32" borderId="20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/>
    </xf>
    <xf numFmtId="0" fontId="42" fillId="32" borderId="2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uentassanas.com.ar/home-page" TargetMode="External" /><Relationship Id="rId3" Type="http://schemas.openxmlformats.org/officeDocument/2006/relationships/hyperlink" Target="https://www.cuentassanas.com.ar/home-page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acro.com.ar/home-page" TargetMode="External" /><Relationship Id="rId6" Type="http://schemas.openxmlformats.org/officeDocument/2006/relationships/hyperlink" Target="https://www.macro.com.ar/home-pag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8</xdr:row>
      <xdr:rowOff>114300</xdr:rowOff>
    </xdr:from>
    <xdr:to>
      <xdr:col>1</xdr:col>
      <xdr:colOff>276225</xdr:colOff>
      <xdr:row>11</xdr:row>
      <xdr:rowOff>619125</xdr:rowOff>
    </xdr:to>
    <xdr:sp>
      <xdr:nvSpPr>
        <xdr:cNvPr id="1" name="3 Flecha arriba"/>
        <xdr:cNvSpPr>
          <a:spLocks/>
        </xdr:cNvSpPr>
      </xdr:nvSpPr>
      <xdr:spPr>
        <a:xfrm rot="1841664">
          <a:off x="1209675" y="1924050"/>
          <a:ext cx="571500" cy="1019175"/>
        </a:xfrm>
        <a:prstGeom prst="upArrow">
          <a:avLst>
            <a:gd name="adj" fmla="val -25074"/>
          </a:avLst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333375</xdr:colOff>
      <xdr:row>0</xdr:row>
      <xdr:rowOff>161925</xdr:rowOff>
    </xdr:from>
    <xdr:to>
      <xdr:col>6</xdr:col>
      <xdr:colOff>685800</xdr:colOff>
      <xdr:row>5</xdr:row>
      <xdr:rowOff>85725</xdr:rowOff>
    </xdr:to>
    <xdr:pic>
      <xdr:nvPicPr>
        <xdr:cNvPr id="2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rcRect t="16058" b="16058"/>
        <a:stretch>
          <a:fillRect/>
        </a:stretch>
      </xdr:blipFill>
      <xdr:spPr>
        <a:xfrm>
          <a:off x="2762250" y="161925"/>
          <a:ext cx="2266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0</xdr:rowOff>
    </xdr:from>
    <xdr:to>
      <xdr:col>16</xdr:col>
      <xdr:colOff>171450</xdr:colOff>
      <xdr:row>5</xdr:row>
      <xdr:rowOff>28575</xdr:rowOff>
    </xdr:to>
    <xdr:pic>
      <xdr:nvPicPr>
        <xdr:cNvPr id="3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0"/>
          <a:ext cx="2819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84"/>
  <sheetViews>
    <sheetView showGridLines="0" showRowColHeaders="0" tabSelected="1" zoomScalePageLayoutView="0" workbookViewId="0" topLeftCell="A1">
      <selection activeCell="S7" sqref="S7"/>
    </sheetView>
  </sheetViews>
  <sheetFormatPr defaultColWidth="11.421875" defaultRowHeight="15"/>
  <cols>
    <col min="1" max="1" width="22.57421875" style="0" customWidth="1"/>
    <col min="2" max="2" width="13.8515625" style="0" customWidth="1"/>
    <col min="3" max="3" width="8.00390625" style="0" customWidth="1"/>
    <col min="4" max="4" width="7.7109375" style="7" customWidth="1"/>
    <col min="5" max="5" width="1.57421875" style="7" customWidth="1"/>
    <col min="7" max="7" width="14.00390625" style="0" customWidth="1"/>
    <col min="8" max="8" width="11.421875" style="2" customWidth="1"/>
    <col min="10" max="10" width="1.57421875" style="0" customWidth="1"/>
    <col min="11" max="12" width="1.1484375" style="0" customWidth="1"/>
    <col min="14" max="14" width="13.00390625" style="0" customWidth="1"/>
    <col min="15" max="15" width="15.8515625" style="2" customWidth="1"/>
    <col min="16" max="16" width="12.00390625" style="2" bestFit="1" customWidth="1"/>
  </cols>
  <sheetData>
    <row r="1" ht="15"/>
    <row r="2" ht="15"/>
    <row r="3" ht="15"/>
    <row r="4" ht="16.5" customHeight="1">
      <c r="F4" s="3"/>
    </row>
    <row r="5" ht="14.25" customHeight="1">
      <c r="F5" s="5"/>
    </row>
    <row r="6" spans="1:6" ht="21.75" customHeight="1">
      <c r="A6" s="33" t="s">
        <v>2</v>
      </c>
      <c r="B6" s="34">
        <v>10000</v>
      </c>
      <c r="F6" s="5"/>
    </row>
    <row r="7" spans="1:9" ht="26.25">
      <c r="A7" s="33" t="s">
        <v>3</v>
      </c>
      <c r="B7" s="35">
        <v>0.36</v>
      </c>
      <c r="C7" s="32">
        <f>B7/365*30</f>
        <v>0.02958904109589041</v>
      </c>
      <c r="F7" s="42" t="s">
        <v>9</v>
      </c>
      <c r="I7" s="41"/>
    </row>
    <row r="8" spans="1:2" ht="18.75">
      <c r="A8" s="33" t="s">
        <v>10</v>
      </c>
      <c r="B8" s="36">
        <v>18</v>
      </c>
    </row>
    <row r="9" spans="4:16" ht="20.25">
      <c r="D9" s="10"/>
      <c r="E9" s="27"/>
      <c r="F9" s="39" t="s">
        <v>0</v>
      </c>
      <c r="G9" s="39"/>
      <c r="H9" s="39"/>
      <c r="I9" s="39"/>
      <c r="J9" s="39"/>
      <c r="K9" s="11"/>
      <c r="L9" s="39" t="s">
        <v>1</v>
      </c>
      <c r="M9" s="39"/>
      <c r="N9" s="39"/>
      <c r="O9" s="39"/>
      <c r="P9" s="40"/>
    </row>
    <row r="10" spans="4:16" ht="5.25" customHeight="1">
      <c r="D10" s="16"/>
      <c r="E10" s="31"/>
      <c r="F10" s="12"/>
      <c r="G10" s="13"/>
      <c r="H10" s="14"/>
      <c r="I10" s="12"/>
      <c r="J10" s="12"/>
      <c r="K10" s="12"/>
      <c r="L10" s="12"/>
      <c r="M10" s="12"/>
      <c r="N10" s="13"/>
      <c r="O10" s="14"/>
      <c r="P10" s="15"/>
    </row>
    <row r="11" spans="4:16" ht="15">
      <c r="D11" s="37" t="s">
        <v>4</v>
      </c>
      <c r="E11" s="28"/>
      <c r="F11" s="17"/>
      <c r="G11" s="17"/>
      <c r="H11" s="18"/>
      <c r="I11" s="17"/>
      <c r="J11" s="17"/>
      <c r="K11" s="19"/>
      <c r="L11" s="17"/>
      <c r="M11" s="17"/>
      <c r="N11" s="17"/>
      <c r="O11" s="18"/>
      <c r="P11" s="20"/>
    </row>
    <row r="12" spans="3:18" ht="60.75" thickBot="1">
      <c r="C12" s="6"/>
      <c r="D12" s="38"/>
      <c r="E12" s="29"/>
      <c r="F12" s="8" t="s">
        <v>5</v>
      </c>
      <c r="G12" s="8" t="s">
        <v>6</v>
      </c>
      <c r="H12" s="9" t="s">
        <v>7</v>
      </c>
      <c r="I12" s="8" t="s">
        <v>8</v>
      </c>
      <c r="J12" s="8"/>
      <c r="K12" s="4"/>
      <c r="L12" s="8"/>
      <c r="M12" s="8" t="s">
        <v>5</v>
      </c>
      <c r="N12" s="8" t="s">
        <v>6</v>
      </c>
      <c r="O12" s="9" t="s">
        <v>7</v>
      </c>
      <c r="P12" s="21" t="s">
        <v>8</v>
      </c>
      <c r="Q12" s="1"/>
      <c r="R12" s="1"/>
    </row>
    <row r="13" spans="4:16" ht="15">
      <c r="D13" s="16"/>
      <c r="E13" s="28"/>
      <c r="F13" s="17"/>
      <c r="G13" s="17"/>
      <c r="H13" s="18"/>
      <c r="I13" s="17"/>
      <c r="J13" s="17"/>
      <c r="K13" s="19"/>
      <c r="L13" s="17"/>
      <c r="M13" s="17"/>
      <c r="N13" s="17"/>
      <c r="O13" s="18"/>
      <c r="P13" s="20"/>
    </row>
    <row r="14" spans="4:16" ht="15">
      <c r="D14" s="16">
        <v>1</v>
      </c>
      <c r="E14" s="28"/>
      <c r="F14" s="18">
        <f>B6</f>
        <v>10000</v>
      </c>
      <c r="G14" s="18">
        <f>B6/B8</f>
        <v>555.5555555555555</v>
      </c>
      <c r="H14" s="18">
        <f>F14*(($B$7/365)*30)</f>
        <v>295.8904109589041</v>
      </c>
      <c r="I14" s="18">
        <f aca="true" t="shared" si="0" ref="I14:I77">H14+G14</f>
        <v>851.4459665144597</v>
      </c>
      <c r="J14" s="18"/>
      <c r="K14" s="19"/>
      <c r="L14" s="17"/>
      <c r="M14" s="18">
        <f>B6</f>
        <v>10000</v>
      </c>
      <c r="N14" s="18">
        <f>P14-O14</f>
        <v>428.67267461457755</v>
      </c>
      <c r="O14" s="18">
        <f>$C$7*M14</f>
        <v>295.8904109589041</v>
      </c>
      <c r="P14" s="20">
        <f>$B$6*($C$7*POWER((1+$C$7),$B$8))/(POWER((1+$C$7),$B$8)-1)</f>
        <v>724.5630855734817</v>
      </c>
    </row>
    <row r="15" spans="4:16" ht="15">
      <c r="D15" s="16">
        <v>2</v>
      </c>
      <c r="E15" s="28"/>
      <c r="F15" s="18">
        <f>F14-G14</f>
        <v>9444.444444444445</v>
      </c>
      <c r="G15" s="18">
        <f>IF(D15&gt;$B$8,,$B$6/$B$8)</f>
        <v>555.5555555555555</v>
      </c>
      <c r="H15" s="18">
        <f aca="true" t="shared" si="1" ref="H15:H78">F15*(($B$7/365)*30)</f>
        <v>279.45205479452056</v>
      </c>
      <c r="I15" s="18">
        <f t="shared" si="0"/>
        <v>835.0076103500761</v>
      </c>
      <c r="J15" s="18"/>
      <c r="K15" s="19"/>
      <c r="L15" s="17"/>
      <c r="M15" s="18">
        <f>M14-N14</f>
        <v>9571.327325385422</v>
      </c>
      <c r="N15" s="18">
        <f aca="true" t="shared" si="2" ref="N15:N78">P15-O15</f>
        <v>441.35668800043356</v>
      </c>
      <c r="O15" s="18">
        <f aca="true" t="shared" si="3" ref="O15:O78">$C$7*M15</f>
        <v>283.2063975730481</v>
      </c>
      <c r="P15" s="20">
        <f aca="true" t="shared" si="4" ref="P15:P32">IF(D15&gt;$B$8,0,$M$14*($C$7*POWER((1+$C$7),$B$8))/(POWER((1+$C$7),$B$8)-1))</f>
        <v>724.5630855734817</v>
      </c>
    </row>
    <row r="16" spans="4:16" ht="15">
      <c r="D16" s="16">
        <v>3</v>
      </c>
      <c r="E16" s="28"/>
      <c r="F16" s="18">
        <f aca="true" t="shared" si="5" ref="F16:F79">F15-G15</f>
        <v>8888.88888888889</v>
      </c>
      <c r="G16" s="18">
        <f aca="true" t="shared" si="6" ref="G16:G79">IF(D16&gt;$B$8,,$B$6/$B$8)</f>
        <v>555.5555555555555</v>
      </c>
      <c r="H16" s="18">
        <f t="shared" si="1"/>
        <v>263.013698630137</v>
      </c>
      <c r="I16" s="18">
        <f t="shared" si="0"/>
        <v>818.5692541856926</v>
      </c>
      <c r="J16" s="18"/>
      <c r="K16" s="19"/>
      <c r="L16" s="17"/>
      <c r="M16" s="18">
        <f aca="true" t="shared" si="7" ref="M16:M79">M15-N15</f>
        <v>9129.97063738499</v>
      </c>
      <c r="N16" s="18">
        <f t="shared" si="2"/>
        <v>454.41600917962444</v>
      </c>
      <c r="O16" s="18">
        <f t="shared" si="3"/>
        <v>270.1470763938572</v>
      </c>
      <c r="P16" s="20">
        <f t="shared" si="4"/>
        <v>724.5630855734817</v>
      </c>
    </row>
    <row r="17" spans="4:16" ht="15">
      <c r="D17" s="16">
        <v>4</v>
      </c>
      <c r="E17" s="28"/>
      <c r="F17" s="18">
        <f t="shared" si="5"/>
        <v>8333.333333333336</v>
      </c>
      <c r="G17" s="18">
        <f t="shared" si="6"/>
        <v>555.5555555555555</v>
      </c>
      <c r="H17" s="18">
        <f t="shared" si="1"/>
        <v>246.5753424657535</v>
      </c>
      <c r="I17" s="18">
        <f t="shared" si="0"/>
        <v>802.130898021309</v>
      </c>
      <c r="J17" s="18"/>
      <c r="K17" s="19"/>
      <c r="L17" s="17"/>
      <c r="M17" s="18">
        <f t="shared" si="7"/>
        <v>8675.554628205366</v>
      </c>
      <c r="N17" s="18">
        <f t="shared" si="2"/>
        <v>467.86174314987085</v>
      </c>
      <c r="O17" s="18">
        <f t="shared" si="3"/>
        <v>256.7013424236108</v>
      </c>
      <c r="P17" s="20">
        <f t="shared" si="4"/>
        <v>724.5630855734817</v>
      </c>
    </row>
    <row r="18" spans="4:16" ht="15">
      <c r="D18" s="16">
        <v>5</v>
      </c>
      <c r="E18" s="28"/>
      <c r="F18" s="18">
        <f t="shared" si="5"/>
        <v>7777.77777777778</v>
      </c>
      <c r="G18" s="18">
        <f t="shared" si="6"/>
        <v>555.5555555555555</v>
      </c>
      <c r="H18" s="18">
        <f t="shared" si="1"/>
        <v>230.13698630136992</v>
      </c>
      <c r="I18" s="18">
        <f t="shared" si="0"/>
        <v>785.6925418569255</v>
      </c>
      <c r="J18" s="18"/>
      <c r="K18" s="19"/>
      <c r="L18" s="17"/>
      <c r="M18" s="18">
        <f t="shared" si="7"/>
        <v>8207.692885055494</v>
      </c>
      <c r="N18" s="18">
        <f t="shared" si="2"/>
        <v>481.70532349512735</v>
      </c>
      <c r="O18" s="18">
        <f t="shared" si="3"/>
        <v>242.85776207835434</v>
      </c>
      <c r="P18" s="20">
        <f t="shared" si="4"/>
        <v>724.5630855734817</v>
      </c>
    </row>
    <row r="19" spans="4:16" ht="15">
      <c r="D19" s="16">
        <v>6</v>
      </c>
      <c r="E19" s="28"/>
      <c r="F19" s="18">
        <f t="shared" si="5"/>
        <v>7222.222222222224</v>
      </c>
      <c r="G19" s="18">
        <f t="shared" si="6"/>
        <v>555.5555555555555</v>
      </c>
      <c r="H19" s="18">
        <f t="shared" si="1"/>
        <v>213.69863013698637</v>
      </c>
      <c r="I19" s="18">
        <f t="shared" si="0"/>
        <v>769.2541856925419</v>
      </c>
      <c r="J19" s="18"/>
      <c r="K19" s="19"/>
      <c r="L19" s="17"/>
      <c r="M19" s="18">
        <f t="shared" si="7"/>
        <v>7725.987561560367</v>
      </c>
      <c r="N19" s="18">
        <f t="shared" si="2"/>
        <v>495.9585221081338</v>
      </c>
      <c r="O19" s="18">
        <f t="shared" si="3"/>
        <v>228.60456346534784</v>
      </c>
      <c r="P19" s="20">
        <f t="shared" si="4"/>
        <v>724.5630855734817</v>
      </c>
    </row>
    <row r="20" spans="4:16" ht="15">
      <c r="D20" s="16">
        <v>7</v>
      </c>
      <c r="E20" s="28"/>
      <c r="F20" s="18">
        <f t="shared" si="5"/>
        <v>6666.666666666669</v>
      </c>
      <c r="G20" s="18">
        <f t="shared" si="6"/>
        <v>555.5555555555555</v>
      </c>
      <c r="H20" s="18">
        <f t="shared" si="1"/>
        <v>197.2602739726028</v>
      </c>
      <c r="I20" s="18">
        <f t="shared" si="0"/>
        <v>752.8158295281584</v>
      </c>
      <c r="J20" s="18"/>
      <c r="K20" s="19"/>
      <c r="L20" s="17"/>
      <c r="M20" s="18">
        <f t="shared" si="7"/>
        <v>7230.029039452233</v>
      </c>
      <c r="N20" s="18">
        <f t="shared" si="2"/>
        <v>510.6334592006485</v>
      </c>
      <c r="O20" s="18">
        <f t="shared" si="3"/>
        <v>213.92962637283318</v>
      </c>
      <c r="P20" s="20">
        <f t="shared" si="4"/>
        <v>724.5630855734817</v>
      </c>
    </row>
    <row r="21" spans="4:16" ht="15">
      <c r="D21" s="16">
        <v>8</v>
      </c>
      <c r="E21" s="28"/>
      <c r="F21" s="18">
        <f t="shared" si="5"/>
        <v>6111.111111111113</v>
      </c>
      <c r="G21" s="18">
        <f t="shared" si="6"/>
        <v>555.5555555555555</v>
      </c>
      <c r="H21" s="18">
        <f t="shared" si="1"/>
        <v>180.82191780821924</v>
      </c>
      <c r="I21" s="18">
        <f t="shared" si="0"/>
        <v>736.3774733637748</v>
      </c>
      <c r="J21" s="18"/>
      <c r="K21" s="19"/>
      <c r="L21" s="17"/>
      <c r="M21" s="18">
        <f t="shared" si="7"/>
        <v>6719.395580251584</v>
      </c>
      <c r="N21" s="18">
        <f t="shared" si="2"/>
        <v>525.7426136098732</v>
      </c>
      <c r="O21" s="18">
        <f t="shared" si="3"/>
        <v>198.8204719636085</v>
      </c>
      <c r="P21" s="20">
        <f t="shared" si="4"/>
        <v>724.5630855734817</v>
      </c>
    </row>
    <row r="22" spans="4:16" ht="15">
      <c r="D22" s="16">
        <v>9</v>
      </c>
      <c r="E22" s="28"/>
      <c r="F22" s="18">
        <f t="shared" si="5"/>
        <v>5555.5555555555575</v>
      </c>
      <c r="G22" s="18">
        <f t="shared" si="6"/>
        <v>555.5555555555555</v>
      </c>
      <c r="H22" s="18">
        <f t="shared" si="1"/>
        <v>164.38356164383566</v>
      </c>
      <c r="I22" s="18">
        <f t="shared" si="0"/>
        <v>719.9391171993911</v>
      </c>
      <c r="J22" s="18"/>
      <c r="K22" s="19"/>
      <c r="L22" s="17"/>
      <c r="M22" s="18">
        <f t="shared" si="7"/>
        <v>6193.652966641711</v>
      </c>
      <c r="N22" s="18">
        <f t="shared" si="2"/>
        <v>541.2988334098366</v>
      </c>
      <c r="O22" s="18">
        <f t="shared" si="3"/>
        <v>183.26425216364515</v>
      </c>
      <c r="P22" s="20">
        <f t="shared" si="4"/>
        <v>724.5630855734817</v>
      </c>
    </row>
    <row r="23" spans="4:16" ht="15">
      <c r="D23" s="16">
        <v>10</v>
      </c>
      <c r="E23" s="28"/>
      <c r="F23" s="18">
        <f t="shared" si="5"/>
        <v>5000.000000000002</v>
      </c>
      <c r="G23" s="18">
        <f t="shared" si="6"/>
        <v>555.5555555555555</v>
      </c>
      <c r="H23" s="18">
        <f t="shared" si="1"/>
        <v>147.9452054794521</v>
      </c>
      <c r="I23" s="18">
        <f t="shared" si="0"/>
        <v>703.5007610350076</v>
      </c>
      <c r="J23" s="18"/>
      <c r="K23" s="19"/>
      <c r="L23" s="17"/>
      <c r="M23" s="18">
        <f t="shared" si="7"/>
        <v>5652.354133231875</v>
      </c>
      <c r="N23" s="18">
        <f t="shared" si="2"/>
        <v>557.3153468367577</v>
      </c>
      <c r="O23" s="18">
        <f t="shared" si="3"/>
        <v>167.24773873672396</v>
      </c>
      <c r="P23" s="20">
        <f t="shared" si="4"/>
        <v>724.5630855734817</v>
      </c>
    </row>
    <row r="24" spans="4:16" ht="15">
      <c r="D24" s="16">
        <v>11</v>
      </c>
      <c r="E24" s="28"/>
      <c r="F24" s="18">
        <f t="shared" si="5"/>
        <v>4444.444444444446</v>
      </c>
      <c r="G24" s="18">
        <f t="shared" si="6"/>
        <v>555.5555555555555</v>
      </c>
      <c r="H24" s="18">
        <f t="shared" si="1"/>
        <v>131.50684931506854</v>
      </c>
      <c r="I24" s="18">
        <f t="shared" si="0"/>
        <v>687.062404870624</v>
      </c>
      <c r="J24" s="18"/>
      <c r="K24" s="19"/>
      <c r="L24" s="17"/>
      <c r="M24" s="18">
        <f t="shared" si="7"/>
        <v>5095.038786395116</v>
      </c>
      <c r="N24" s="18">
        <f t="shared" si="2"/>
        <v>573.8057735376809</v>
      </c>
      <c r="O24" s="18">
        <f t="shared" si="3"/>
        <v>150.7573120358007</v>
      </c>
      <c r="P24" s="20">
        <f t="shared" si="4"/>
        <v>724.5630855734817</v>
      </c>
    </row>
    <row r="25" spans="4:16" ht="15">
      <c r="D25" s="16">
        <v>12</v>
      </c>
      <c r="E25" s="28"/>
      <c r="F25" s="18">
        <f t="shared" si="5"/>
        <v>3888.8888888888905</v>
      </c>
      <c r="G25" s="18">
        <f t="shared" si="6"/>
        <v>555.5555555555555</v>
      </c>
      <c r="H25" s="18">
        <f t="shared" si="1"/>
        <v>115.06849315068497</v>
      </c>
      <c r="I25" s="18">
        <f t="shared" si="0"/>
        <v>670.6240487062405</v>
      </c>
      <c r="J25" s="18"/>
      <c r="K25" s="19"/>
      <c r="L25" s="17"/>
      <c r="M25" s="18">
        <f t="shared" si="7"/>
        <v>4521.233012857436</v>
      </c>
      <c r="N25" s="18">
        <f t="shared" si="2"/>
        <v>590.7841361519465</v>
      </c>
      <c r="O25" s="18">
        <f t="shared" si="3"/>
        <v>133.7789494215351</v>
      </c>
      <c r="P25" s="20">
        <f t="shared" si="4"/>
        <v>724.5630855734817</v>
      </c>
    </row>
    <row r="26" spans="4:16" ht="15">
      <c r="D26" s="16">
        <v>13</v>
      </c>
      <c r="E26" s="28"/>
      <c r="F26" s="18">
        <f t="shared" si="5"/>
        <v>3333.333333333335</v>
      </c>
      <c r="G26" s="18">
        <f t="shared" si="6"/>
        <v>555.5555555555555</v>
      </c>
      <c r="H26" s="18">
        <f t="shared" si="1"/>
        <v>98.63013698630141</v>
      </c>
      <c r="I26" s="18">
        <f t="shared" si="0"/>
        <v>654.185692541857</v>
      </c>
      <c r="J26" s="18"/>
      <c r="K26" s="19"/>
      <c r="L26" s="17"/>
      <c r="M26" s="18">
        <f t="shared" si="7"/>
        <v>3930.448876705489</v>
      </c>
      <c r="N26" s="18">
        <f t="shared" si="2"/>
        <v>608.2648722353466</v>
      </c>
      <c r="O26" s="18">
        <f t="shared" si="3"/>
        <v>116.29821333813501</v>
      </c>
      <c r="P26" s="20">
        <f t="shared" si="4"/>
        <v>724.5630855734817</v>
      </c>
    </row>
    <row r="27" spans="4:16" ht="15">
      <c r="D27" s="16">
        <v>14</v>
      </c>
      <c r="E27" s="28"/>
      <c r="F27" s="18">
        <f t="shared" si="5"/>
        <v>2777.777777777779</v>
      </c>
      <c r="G27" s="18">
        <f t="shared" si="6"/>
        <v>555.5555555555555</v>
      </c>
      <c r="H27" s="18">
        <f t="shared" si="1"/>
        <v>82.19178082191785</v>
      </c>
      <c r="I27" s="18">
        <f t="shared" si="0"/>
        <v>637.7473363774734</v>
      </c>
      <c r="J27" s="18"/>
      <c r="K27" s="19"/>
      <c r="L27" s="17"/>
      <c r="M27" s="18">
        <f t="shared" si="7"/>
        <v>3322.1840044701426</v>
      </c>
      <c r="N27" s="18">
        <f t="shared" si="2"/>
        <v>626.2628465371048</v>
      </c>
      <c r="O27" s="18">
        <f t="shared" si="3"/>
        <v>98.30023903637682</v>
      </c>
      <c r="P27" s="20">
        <f t="shared" si="4"/>
        <v>724.5630855734817</v>
      </c>
    </row>
    <row r="28" spans="4:16" ht="15">
      <c r="D28" s="16">
        <v>15</v>
      </c>
      <c r="E28" s="28"/>
      <c r="F28" s="18">
        <f t="shared" si="5"/>
        <v>2222.2222222222235</v>
      </c>
      <c r="G28" s="18">
        <f t="shared" si="6"/>
        <v>555.5555555555555</v>
      </c>
      <c r="H28" s="18">
        <f t="shared" si="1"/>
        <v>65.75342465753428</v>
      </c>
      <c r="I28" s="18">
        <f t="shared" si="0"/>
        <v>621.3089802130899</v>
      </c>
      <c r="J28" s="18"/>
      <c r="K28" s="19"/>
      <c r="L28" s="17"/>
      <c r="M28" s="18">
        <f t="shared" si="7"/>
        <v>2695.9211579330376</v>
      </c>
      <c r="N28" s="18">
        <f t="shared" si="2"/>
        <v>644.7933636401206</v>
      </c>
      <c r="O28" s="18">
        <f t="shared" si="3"/>
        <v>79.76972193336111</v>
      </c>
      <c r="P28" s="20">
        <f t="shared" si="4"/>
        <v>724.5630855734817</v>
      </c>
    </row>
    <row r="29" spans="4:16" ht="15">
      <c r="D29" s="16">
        <v>16</v>
      </c>
      <c r="E29" s="28"/>
      <c r="F29" s="18">
        <f t="shared" si="5"/>
        <v>1666.6666666666679</v>
      </c>
      <c r="G29" s="18">
        <f t="shared" si="6"/>
        <v>555.5555555555555</v>
      </c>
      <c r="H29" s="18">
        <f t="shared" si="1"/>
        <v>49.31506849315072</v>
      </c>
      <c r="I29" s="18">
        <f t="shared" si="0"/>
        <v>604.8706240487063</v>
      </c>
      <c r="J29" s="18"/>
      <c r="K29" s="19"/>
      <c r="L29" s="17"/>
      <c r="M29" s="18">
        <f t="shared" si="7"/>
        <v>2051.1277942929173</v>
      </c>
      <c r="N29" s="18">
        <f t="shared" si="2"/>
        <v>663.8721809752254</v>
      </c>
      <c r="O29" s="18">
        <f t="shared" si="3"/>
        <v>60.69090459825618</v>
      </c>
      <c r="P29" s="20">
        <f t="shared" si="4"/>
        <v>724.5630855734817</v>
      </c>
    </row>
    <row r="30" spans="4:16" ht="15">
      <c r="D30" s="16">
        <v>17</v>
      </c>
      <c r="E30" s="28"/>
      <c r="F30" s="18">
        <f t="shared" si="5"/>
        <v>1111.1111111111122</v>
      </c>
      <c r="G30" s="18">
        <f t="shared" si="6"/>
        <v>555.5555555555555</v>
      </c>
      <c r="H30" s="18">
        <f t="shared" si="1"/>
        <v>32.876712328767155</v>
      </c>
      <c r="I30" s="18">
        <f t="shared" si="0"/>
        <v>588.4322678843228</v>
      </c>
      <c r="J30" s="18"/>
      <c r="K30" s="19"/>
      <c r="L30" s="17"/>
      <c r="M30" s="18">
        <f t="shared" si="7"/>
        <v>1387.2556133176918</v>
      </c>
      <c r="N30" s="18">
        <f t="shared" si="2"/>
        <v>683.5155222205199</v>
      </c>
      <c r="O30" s="18">
        <f t="shared" si="3"/>
        <v>41.04756335296184</v>
      </c>
      <c r="P30" s="20">
        <f t="shared" si="4"/>
        <v>724.5630855734817</v>
      </c>
    </row>
    <row r="31" spans="4:16" ht="15">
      <c r="D31" s="16">
        <v>18</v>
      </c>
      <c r="E31" s="28"/>
      <c r="F31" s="18">
        <f t="shared" si="5"/>
        <v>555.5555555555567</v>
      </c>
      <c r="G31" s="18">
        <f t="shared" si="6"/>
        <v>555.5555555555555</v>
      </c>
      <c r="H31" s="18">
        <f t="shared" si="1"/>
        <v>16.438356164383595</v>
      </c>
      <c r="I31" s="18">
        <f t="shared" si="0"/>
        <v>571.9939117199391</v>
      </c>
      <c r="J31" s="18"/>
      <c r="K31" s="19"/>
      <c r="L31" s="17"/>
      <c r="M31" s="18">
        <f t="shared" si="7"/>
        <v>703.7400910971719</v>
      </c>
      <c r="N31" s="18">
        <f t="shared" si="2"/>
        <v>703.7400910971818</v>
      </c>
      <c r="O31" s="18">
        <f t="shared" si="3"/>
        <v>20.82299447629988</v>
      </c>
      <c r="P31" s="20">
        <f t="shared" si="4"/>
        <v>724.5630855734817</v>
      </c>
    </row>
    <row r="32" spans="4:17" ht="15">
      <c r="D32" s="16">
        <v>19</v>
      </c>
      <c r="E32" s="28"/>
      <c r="F32" s="18">
        <f t="shared" si="5"/>
        <v>1.1368683772161603E-12</v>
      </c>
      <c r="G32" s="18">
        <f t="shared" si="6"/>
        <v>0</v>
      </c>
      <c r="H32" s="18">
        <f t="shared" si="1"/>
        <v>3.363884513406721E-14</v>
      </c>
      <c r="I32" s="18">
        <f t="shared" si="0"/>
        <v>3.363884513406721E-14</v>
      </c>
      <c r="J32" s="17"/>
      <c r="K32" s="19"/>
      <c r="L32" s="17"/>
      <c r="M32" s="18">
        <f t="shared" si="7"/>
        <v>-9.890754881780595E-12</v>
      </c>
      <c r="N32" s="18">
        <f t="shared" si="2"/>
        <v>2.926579526663847E-13</v>
      </c>
      <c r="O32" s="18">
        <f t="shared" si="3"/>
        <v>-2.926579526663847E-13</v>
      </c>
      <c r="P32" s="20">
        <f t="shared" si="4"/>
        <v>0</v>
      </c>
      <c r="Q32" s="2"/>
    </row>
    <row r="33" spans="4:16" ht="15">
      <c r="D33" s="16">
        <v>20</v>
      </c>
      <c r="E33" s="28"/>
      <c r="F33" s="18">
        <f t="shared" si="5"/>
        <v>1.1368683772161603E-12</v>
      </c>
      <c r="G33" s="18">
        <f t="shared" si="6"/>
        <v>0</v>
      </c>
      <c r="H33" s="18">
        <f t="shared" si="1"/>
        <v>3.363884513406721E-14</v>
      </c>
      <c r="I33" s="18">
        <f t="shared" si="0"/>
        <v>3.363884513406721E-14</v>
      </c>
      <c r="J33" s="17"/>
      <c r="K33" s="19"/>
      <c r="L33" s="17"/>
      <c r="M33" s="18">
        <f t="shared" si="7"/>
        <v>-1.018341283444698E-11</v>
      </c>
      <c r="N33" s="18">
        <f t="shared" si="2"/>
        <v>3.013174208548695E-13</v>
      </c>
      <c r="O33" s="18">
        <f t="shared" si="3"/>
        <v>-3.013174208548695E-13</v>
      </c>
      <c r="P33" s="20">
        <f aca="true" t="shared" si="8" ref="P33:P83">IF(D33&gt;$B$8,0,$M$14*($C$7*POWER((1+$C$7),$B$8))/(POWER((1+$C$7),$B$8)-1))</f>
        <v>0</v>
      </c>
    </row>
    <row r="34" spans="4:16" ht="15">
      <c r="D34" s="16">
        <v>21</v>
      </c>
      <c r="E34" s="28"/>
      <c r="F34" s="18">
        <f t="shared" si="5"/>
        <v>1.1368683772161603E-12</v>
      </c>
      <c r="G34" s="18">
        <f t="shared" si="6"/>
        <v>0</v>
      </c>
      <c r="H34" s="18">
        <f t="shared" si="1"/>
        <v>3.363884513406721E-14</v>
      </c>
      <c r="I34" s="18">
        <f t="shared" si="0"/>
        <v>3.363884513406721E-14</v>
      </c>
      <c r="J34" s="17"/>
      <c r="K34" s="19"/>
      <c r="L34" s="17"/>
      <c r="M34" s="18">
        <f t="shared" si="7"/>
        <v>-1.0484730255301849E-11</v>
      </c>
      <c r="N34" s="18">
        <f t="shared" si="2"/>
        <v>3.1023311440345196E-13</v>
      </c>
      <c r="O34" s="18">
        <f t="shared" si="3"/>
        <v>-3.1023311440345196E-13</v>
      </c>
      <c r="P34" s="20">
        <f t="shared" si="8"/>
        <v>0</v>
      </c>
    </row>
    <row r="35" spans="4:16" ht="15">
      <c r="D35" s="16">
        <v>22</v>
      </c>
      <c r="E35" s="28"/>
      <c r="F35" s="18">
        <f t="shared" si="5"/>
        <v>1.1368683772161603E-12</v>
      </c>
      <c r="G35" s="18">
        <f t="shared" si="6"/>
        <v>0</v>
      </c>
      <c r="H35" s="18">
        <f t="shared" si="1"/>
        <v>3.363884513406721E-14</v>
      </c>
      <c r="I35" s="18">
        <f t="shared" si="0"/>
        <v>3.363884513406721E-14</v>
      </c>
      <c r="J35" s="17"/>
      <c r="K35" s="19"/>
      <c r="L35" s="17"/>
      <c r="M35" s="18">
        <f t="shared" si="7"/>
        <v>-1.0794963369705302E-11</v>
      </c>
      <c r="N35" s="18">
        <f t="shared" si="2"/>
        <v>3.194126147748418E-13</v>
      </c>
      <c r="O35" s="18">
        <f t="shared" si="3"/>
        <v>-3.194126147748418E-13</v>
      </c>
      <c r="P35" s="20">
        <f t="shared" si="8"/>
        <v>0</v>
      </c>
    </row>
    <row r="36" spans="4:16" ht="15">
      <c r="D36" s="16">
        <v>23</v>
      </c>
      <c r="E36" s="28"/>
      <c r="F36" s="18">
        <f t="shared" si="5"/>
        <v>1.1368683772161603E-12</v>
      </c>
      <c r="G36" s="18">
        <f t="shared" si="6"/>
        <v>0</v>
      </c>
      <c r="H36" s="18">
        <f t="shared" si="1"/>
        <v>3.363884513406721E-14</v>
      </c>
      <c r="I36" s="18">
        <f t="shared" si="0"/>
        <v>3.363884513406721E-14</v>
      </c>
      <c r="J36" s="17"/>
      <c r="K36" s="19"/>
      <c r="L36" s="17"/>
      <c r="M36" s="18">
        <f t="shared" si="7"/>
        <v>-1.1114375984480144E-11</v>
      </c>
      <c r="N36" s="18">
        <f t="shared" si="2"/>
        <v>3.288637277599604E-13</v>
      </c>
      <c r="O36" s="18">
        <f t="shared" si="3"/>
        <v>-3.288637277599604E-13</v>
      </c>
      <c r="P36" s="20">
        <f t="shared" si="8"/>
        <v>0</v>
      </c>
    </row>
    <row r="37" spans="4:16" ht="15">
      <c r="D37" s="16">
        <v>24</v>
      </c>
      <c r="E37" s="28"/>
      <c r="F37" s="18">
        <f t="shared" si="5"/>
        <v>1.1368683772161603E-12</v>
      </c>
      <c r="G37" s="18">
        <f t="shared" si="6"/>
        <v>0</v>
      </c>
      <c r="H37" s="18">
        <f t="shared" si="1"/>
        <v>3.363884513406721E-14</v>
      </c>
      <c r="I37" s="18">
        <f t="shared" si="0"/>
        <v>3.363884513406721E-14</v>
      </c>
      <c r="J37" s="17"/>
      <c r="K37" s="19"/>
      <c r="L37" s="17"/>
      <c r="M37" s="18">
        <f t="shared" si="7"/>
        <v>-1.1443239712240104E-11</v>
      </c>
      <c r="N37" s="18">
        <f t="shared" si="2"/>
        <v>3.385944901155976E-13</v>
      </c>
      <c r="O37" s="18">
        <f t="shared" si="3"/>
        <v>-3.385944901155976E-13</v>
      </c>
      <c r="P37" s="20">
        <f t="shared" si="8"/>
        <v>0</v>
      </c>
    </row>
    <row r="38" spans="4:16" ht="15">
      <c r="D38" s="16">
        <v>25</v>
      </c>
      <c r="E38" s="28"/>
      <c r="F38" s="18">
        <f t="shared" si="5"/>
        <v>1.1368683772161603E-12</v>
      </c>
      <c r="G38" s="18">
        <f t="shared" si="6"/>
        <v>0</v>
      </c>
      <c r="H38" s="18">
        <f t="shared" si="1"/>
        <v>3.363884513406721E-14</v>
      </c>
      <c r="I38" s="18">
        <f t="shared" si="0"/>
        <v>3.363884513406721E-14</v>
      </c>
      <c r="J38" s="17"/>
      <c r="K38" s="19"/>
      <c r="L38" s="17"/>
      <c r="M38" s="18">
        <f t="shared" si="7"/>
        <v>-1.1781834202355701E-11</v>
      </c>
      <c r="N38" s="18">
        <f t="shared" si="2"/>
        <v>3.486131763984701E-13</v>
      </c>
      <c r="O38" s="18">
        <f t="shared" si="3"/>
        <v>-3.486131763984701E-13</v>
      </c>
      <c r="P38" s="20">
        <f t="shared" si="8"/>
        <v>0</v>
      </c>
    </row>
    <row r="39" spans="4:16" ht="15">
      <c r="D39" s="16">
        <v>26</v>
      </c>
      <c r="E39" s="28"/>
      <c r="F39" s="18">
        <f t="shared" si="5"/>
        <v>1.1368683772161603E-12</v>
      </c>
      <c r="G39" s="18">
        <f t="shared" si="6"/>
        <v>0</v>
      </c>
      <c r="H39" s="18">
        <f t="shared" si="1"/>
        <v>3.363884513406721E-14</v>
      </c>
      <c r="I39" s="18">
        <f t="shared" si="0"/>
        <v>3.363884513406721E-14</v>
      </c>
      <c r="J39" s="17"/>
      <c r="K39" s="19"/>
      <c r="L39" s="17"/>
      <c r="M39" s="18">
        <f t="shared" si="7"/>
        <v>-1.2130447378754172E-11</v>
      </c>
      <c r="N39" s="18">
        <f t="shared" si="2"/>
        <v>3.589283060014933E-13</v>
      </c>
      <c r="O39" s="18">
        <f t="shared" si="3"/>
        <v>-3.589283060014933E-13</v>
      </c>
      <c r="P39" s="20">
        <f t="shared" si="8"/>
        <v>0</v>
      </c>
    </row>
    <row r="40" spans="4:16" ht="15">
      <c r="D40" s="16">
        <v>27</v>
      </c>
      <c r="E40" s="28"/>
      <c r="F40" s="18">
        <f t="shared" si="5"/>
        <v>1.1368683772161603E-12</v>
      </c>
      <c r="G40" s="18">
        <f t="shared" si="6"/>
        <v>0</v>
      </c>
      <c r="H40" s="18">
        <f t="shared" si="1"/>
        <v>3.363884513406721E-14</v>
      </c>
      <c r="I40" s="18">
        <f t="shared" si="0"/>
        <v>3.363884513406721E-14</v>
      </c>
      <c r="J40" s="17"/>
      <c r="K40" s="19"/>
      <c r="L40" s="17"/>
      <c r="M40" s="18">
        <f t="shared" si="7"/>
        <v>-1.2489375684755666E-11</v>
      </c>
      <c r="N40" s="18">
        <f t="shared" si="2"/>
        <v>3.695486503982498E-13</v>
      </c>
      <c r="O40" s="18">
        <f t="shared" si="3"/>
        <v>-3.695486503982498E-13</v>
      </c>
      <c r="P40" s="20">
        <f t="shared" si="8"/>
        <v>0</v>
      </c>
    </row>
    <row r="41" spans="4:16" ht="15">
      <c r="D41" s="16">
        <v>28</v>
      </c>
      <c r="E41" s="28"/>
      <c r="F41" s="18">
        <f t="shared" si="5"/>
        <v>1.1368683772161603E-12</v>
      </c>
      <c r="G41" s="18">
        <f t="shared" si="6"/>
        <v>0</v>
      </c>
      <c r="H41" s="18">
        <f t="shared" si="1"/>
        <v>3.363884513406721E-14</v>
      </c>
      <c r="I41" s="18">
        <f t="shared" si="0"/>
        <v>3.363884513406721E-14</v>
      </c>
      <c r="J41" s="17"/>
      <c r="K41" s="19"/>
      <c r="L41" s="17"/>
      <c r="M41" s="18">
        <f t="shared" si="7"/>
        <v>-1.2858924335153915E-11</v>
      </c>
      <c r="N41" s="18">
        <f t="shared" si="2"/>
        <v>3.8048324060181447E-13</v>
      </c>
      <c r="O41" s="18">
        <f t="shared" si="3"/>
        <v>-3.8048324060181447E-13</v>
      </c>
      <c r="P41" s="20">
        <f t="shared" si="8"/>
        <v>0</v>
      </c>
    </row>
    <row r="42" spans="4:16" ht="15">
      <c r="D42" s="16">
        <v>29</v>
      </c>
      <c r="E42" s="28"/>
      <c r="F42" s="18">
        <f t="shared" si="5"/>
        <v>1.1368683772161603E-12</v>
      </c>
      <c r="G42" s="18">
        <f t="shared" si="6"/>
        <v>0</v>
      </c>
      <c r="H42" s="18">
        <f t="shared" si="1"/>
        <v>3.363884513406721E-14</v>
      </c>
      <c r="I42" s="18">
        <f t="shared" si="0"/>
        <v>3.363884513406721E-14</v>
      </c>
      <c r="J42" s="17"/>
      <c r="K42" s="19"/>
      <c r="L42" s="17"/>
      <c r="M42" s="18">
        <f t="shared" si="7"/>
        <v>-1.3239407575755729E-11</v>
      </c>
      <c r="N42" s="18">
        <f t="shared" si="2"/>
        <v>3.917413748442791E-13</v>
      </c>
      <c r="O42" s="18">
        <f t="shared" si="3"/>
        <v>-3.917413748442791E-13</v>
      </c>
      <c r="P42" s="20">
        <f t="shared" si="8"/>
        <v>0</v>
      </c>
    </row>
    <row r="43" spans="4:16" ht="15">
      <c r="D43" s="16">
        <v>30</v>
      </c>
      <c r="E43" s="28"/>
      <c r="F43" s="18">
        <f t="shared" si="5"/>
        <v>1.1368683772161603E-12</v>
      </c>
      <c r="G43" s="18">
        <f t="shared" si="6"/>
        <v>0</v>
      </c>
      <c r="H43" s="18">
        <f t="shared" si="1"/>
        <v>3.363884513406721E-14</v>
      </c>
      <c r="I43" s="18">
        <f t="shared" si="0"/>
        <v>3.363884513406721E-14</v>
      </c>
      <c r="J43" s="17"/>
      <c r="K43" s="19"/>
      <c r="L43" s="17"/>
      <c r="M43" s="18">
        <f t="shared" si="7"/>
        <v>-1.3631148950600008E-11</v>
      </c>
      <c r="N43" s="18">
        <f t="shared" si="2"/>
        <v>4.033326264835071E-13</v>
      </c>
      <c r="O43" s="18">
        <f t="shared" si="3"/>
        <v>-4.033326264835071E-13</v>
      </c>
      <c r="P43" s="20">
        <f t="shared" si="8"/>
        <v>0</v>
      </c>
    </row>
    <row r="44" spans="4:16" ht="15">
      <c r="D44" s="16">
        <v>31</v>
      </c>
      <c r="E44" s="28"/>
      <c r="F44" s="18">
        <f t="shared" si="5"/>
        <v>1.1368683772161603E-12</v>
      </c>
      <c r="G44" s="18">
        <f t="shared" si="6"/>
        <v>0</v>
      </c>
      <c r="H44" s="18">
        <f t="shared" si="1"/>
        <v>3.363884513406721E-14</v>
      </c>
      <c r="I44" s="18">
        <f t="shared" si="0"/>
        <v>3.363884513406721E-14</v>
      </c>
      <c r="J44" s="17"/>
      <c r="K44" s="19"/>
      <c r="L44" s="17"/>
      <c r="M44" s="18">
        <f t="shared" si="7"/>
        <v>-1.4034481577083515E-11</v>
      </c>
      <c r="N44" s="18">
        <f t="shared" si="2"/>
        <v>4.1526685214384097E-13</v>
      </c>
      <c r="O44" s="18">
        <f t="shared" si="3"/>
        <v>-4.1526685214384097E-13</v>
      </c>
      <c r="P44" s="20">
        <f t="shared" si="8"/>
        <v>0</v>
      </c>
    </row>
    <row r="45" spans="4:16" ht="15">
      <c r="D45" s="16">
        <v>32</v>
      </c>
      <c r="E45" s="28"/>
      <c r="F45" s="18">
        <f t="shared" si="5"/>
        <v>1.1368683772161603E-12</v>
      </c>
      <c r="G45" s="18">
        <f t="shared" si="6"/>
        <v>0</v>
      </c>
      <c r="H45" s="18">
        <f t="shared" si="1"/>
        <v>3.363884513406721E-14</v>
      </c>
      <c r="I45" s="18">
        <f t="shared" si="0"/>
        <v>3.363884513406721E-14</v>
      </c>
      <c r="J45" s="17"/>
      <c r="K45" s="19"/>
      <c r="L45" s="17"/>
      <c r="M45" s="18">
        <f t="shared" si="7"/>
        <v>-1.4449748429227355E-11</v>
      </c>
      <c r="N45" s="18">
        <f t="shared" si="2"/>
        <v>4.275542000976861E-13</v>
      </c>
      <c r="O45" s="18">
        <f t="shared" si="3"/>
        <v>-4.275542000976861E-13</v>
      </c>
      <c r="P45" s="20">
        <f t="shared" si="8"/>
        <v>0</v>
      </c>
    </row>
    <row r="46" spans="4:16" ht="15">
      <c r="D46" s="16">
        <v>33</v>
      </c>
      <c r="E46" s="28"/>
      <c r="F46" s="18">
        <f t="shared" si="5"/>
        <v>1.1368683772161603E-12</v>
      </c>
      <c r="G46" s="18">
        <f t="shared" si="6"/>
        <v>0</v>
      </c>
      <c r="H46" s="18">
        <f t="shared" si="1"/>
        <v>3.363884513406721E-14</v>
      </c>
      <c r="I46" s="18">
        <f t="shared" si="0"/>
        <v>3.363884513406721E-14</v>
      </c>
      <c r="J46" s="17"/>
      <c r="K46" s="19"/>
      <c r="L46" s="17"/>
      <c r="M46" s="18">
        <f t="shared" si="7"/>
        <v>-1.487730262932504E-11</v>
      </c>
      <c r="N46" s="18">
        <f t="shared" si="2"/>
        <v>4.402051188950971E-13</v>
      </c>
      <c r="O46" s="18">
        <f t="shared" si="3"/>
        <v>-4.402051188950971E-13</v>
      </c>
      <c r="P46" s="20">
        <f t="shared" si="8"/>
        <v>0</v>
      </c>
    </row>
    <row r="47" spans="4:16" ht="15">
      <c r="D47" s="16">
        <v>34</v>
      </c>
      <c r="E47" s="28"/>
      <c r="F47" s="18">
        <f t="shared" si="5"/>
        <v>1.1368683772161603E-12</v>
      </c>
      <c r="G47" s="18">
        <f t="shared" si="6"/>
        <v>0</v>
      </c>
      <c r="H47" s="18">
        <f t="shared" si="1"/>
        <v>3.363884513406721E-14</v>
      </c>
      <c r="I47" s="18">
        <f t="shared" si="0"/>
        <v>3.363884513406721E-14</v>
      </c>
      <c r="J47" s="17"/>
      <c r="K47" s="19"/>
      <c r="L47" s="17"/>
      <c r="M47" s="18">
        <f t="shared" si="7"/>
        <v>-1.5317507748220136E-11</v>
      </c>
      <c r="N47" s="18">
        <f t="shared" si="2"/>
        <v>4.532303662487054E-13</v>
      </c>
      <c r="O47" s="18">
        <f t="shared" si="3"/>
        <v>-4.532303662487054E-13</v>
      </c>
      <c r="P47" s="20">
        <f t="shared" si="8"/>
        <v>0</v>
      </c>
    </row>
    <row r="48" spans="4:16" ht="15">
      <c r="D48" s="16">
        <v>35</v>
      </c>
      <c r="E48" s="28"/>
      <c r="F48" s="18">
        <f t="shared" si="5"/>
        <v>1.1368683772161603E-12</v>
      </c>
      <c r="G48" s="18">
        <f t="shared" si="6"/>
        <v>0</v>
      </c>
      <c r="H48" s="18">
        <f t="shared" si="1"/>
        <v>3.363884513406721E-14</v>
      </c>
      <c r="I48" s="18">
        <f t="shared" si="0"/>
        <v>3.363884513406721E-14</v>
      </c>
      <c r="J48" s="17"/>
      <c r="K48" s="19"/>
      <c r="L48" s="17"/>
      <c r="M48" s="18">
        <f t="shared" si="7"/>
        <v>-1.577073811446884E-11</v>
      </c>
      <c r="N48" s="18">
        <f t="shared" si="2"/>
        <v>4.666410181815438E-13</v>
      </c>
      <c r="O48" s="18">
        <f t="shared" si="3"/>
        <v>-4.666410181815438E-13</v>
      </c>
      <c r="P48" s="20">
        <f t="shared" si="8"/>
        <v>0</v>
      </c>
    </row>
    <row r="49" spans="4:16" ht="15">
      <c r="D49" s="16">
        <v>36</v>
      </c>
      <c r="E49" s="28"/>
      <c r="F49" s="18">
        <f t="shared" si="5"/>
        <v>1.1368683772161603E-12</v>
      </c>
      <c r="G49" s="18">
        <f t="shared" si="6"/>
        <v>0</v>
      </c>
      <c r="H49" s="18">
        <f t="shared" si="1"/>
        <v>3.363884513406721E-14</v>
      </c>
      <c r="I49" s="18">
        <f t="shared" si="0"/>
        <v>3.363884513406721E-14</v>
      </c>
      <c r="J49" s="17"/>
      <c r="K49" s="19"/>
      <c r="L49" s="17"/>
      <c r="M49" s="18">
        <f t="shared" si="7"/>
        <v>-1.6237379132650385E-11</v>
      </c>
      <c r="N49" s="18">
        <f t="shared" si="2"/>
        <v>4.804484784455457E-13</v>
      </c>
      <c r="O49" s="18">
        <f t="shared" si="3"/>
        <v>-4.804484784455457E-13</v>
      </c>
      <c r="P49" s="20">
        <f t="shared" si="8"/>
        <v>0</v>
      </c>
    </row>
    <row r="50" spans="4:16" ht="15">
      <c r="D50" s="16">
        <v>37</v>
      </c>
      <c r="E50" s="28"/>
      <c r="F50" s="18">
        <f t="shared" si="5"/>
        <v>1.1368683772161603E-12</v>
      </c>
      <c r="G50" s="18">
        <f t="shared" si="6"/>
        <v>0</v>
      </c>
      <c r="H50" s="18">
        <f t="shared" si="1"/>
        <v>3.363884513406721E-14</v>
      </c>
      <c r="I50" s="18">
        <f t="shared" si="0"/>
        <v>3.363884513406721E-14</v>
      </c>
      <c r="J50" s="17"/>
      <c r="K50" s="19"/>
      <c r="L50" s="17"/>
      <c r="M50" s="18">
        <f t="shared" si="7"/>
        <v>-1.671782761109593E-11</v>
      </c>
      <c r="N50" s="18">
        <f t="shared" si="2"/>
        <v>4.946644882187289E-13</v>
      </c>
      <c r="O50" s="18">
        <f t="shared" si="3"/>
        <v>-4.946644882187289E-13</v>
      </c>
      <c r="P50" s="20">
        <f t="shared" si="8"/>
        <v>0</v>
      </c>
    </row>
    <row r="51" spans="4:16" ht="15">
      <c r="D51" s="16">
        <v>38</v>
      </c>
      <c r="E51" s="28"/>
      <c r="F51" s="18">
        <f t="shared" si="5"/>
        <v>1.1368683772161603E-12</v>
      </c>
      <c r="G51" s="18">
        <f t="shared" si="6"/>
        <v>0</v>
      </c>
      <c r="H51" s="18">
        <f t="shared" si="1"/>
        <v>3.363884513406721E-14</v>
      </c>
      <c r="I51" s="18">
        <f t="shared" si="0"/>
        <v>3.363884513406721E-14</v>
      </c>
      <c r="J51" s="17"/>
      <c r="K51" s="19"/>
      <c r="L51" s="17"/>
      <c r="M51" s="18">
        <f t="shared" si="7"/>
        <v>-1.721249209931466E-11</v>
      </c>
      <c r="N51" s="18">
        <f t="shared" si="2"/>
        <v>5.093011360893105E-13</v>
      </c>
      <c r="O51" s="18">
        <f t="shared" si="3"/>
        <v>-5.093011360893105E-13</v>
      </c>
      <c r="P51" s="20">
        <f t="shared" si="8"/>
        <v>0</v>
      </c>
    </row>
    <row r="52" spans="4:16" ht="15">
      <c r="D52" s="16">
        <v>39</v>
      </c>
      <c r="E52" s="28"/>
      <c r="F52" s="18">
        <f t="shared" si="5"/>
        <v>1.1368683772161603E-12</v>
      </c>
      <c r="G52" s="18">
        <f t="shared" si="6"/>
        <v>0</v>
      </c>
      <c r="H52" s="18">
        <f t="shared" si="1"/>
        <v>3.363884513406721E-14</v>
      </c>
      <c r="I52" s="18">
        <f t="shared" si="0"/>
        <v>3.363884513406721E-14</v>
      </c>
      <c r="J52" s="17"/>
      <c r="K52" s="19"/>
      <c r="L52" s="17"/>
      <c r="M52" s="18">
        <f t="shared" si="7"/>
        <v>-1.772179323540397E-11</v>
      </c>
      <c r="N52" s="18">
        <f t="shared" si="2"/>
        <v>5.243708683352407E-13</v>
      </c>
      <c r="O52" s="18">
        <f t="shared" si="3"/>
        <v>-5.243708683352407E-13</v>
      </c>
      <c r="P52" s="20">
        <f t="shared" si="8"/>
        <v>0</v>
      </c>
    </row>
    <row r="53" spans="4:17" ht="15">
      <c r="D53" s="16">
        <v>40</v>
      </c>
      <c r="E53" s="28"/>
      <c r="F53" s="18">
        <f t="shared" si="5"/>
        <v>1.1368683772161603E-12</v>
      </c>
      <c r="G53" s="18">
        <f t="shared" si="6"/>
        <v>0</v>
      </c>
      <c r="H53" s="18">
        <f t="shared" si="1"/>
        <v>3.363884513406721E-14</v>
      </c>
      <c r="I53" s="18">
        <f t="shared" si="0"/>
        <v>3.363884513406721E-14</v>
      </c>
      <c r="J53" s="17"/>
      <c r="K53" s="19"/>
      <c r="L53" s="17"/>
      <c r="M53" s="18">
        <f t="shared" si="7"/>
        <v>-1.824616410373921E-11</v>
      </c>
      <c r="N53" s="18">
        <f t="shared" si="2"/>
        <v>5.398864995078999E-13</v>
      </c>
      <c r="O53" s="18">
        <f t="shared" si="3"/>
        <v>-5.398864995078999E-13</v>
      </c>
      <c r="P53" s="20">
        <f t="shared" si="8"/>
        <v>0</v>
      </c>
      <c r="Q53" s="2"/>
    </row>
    <row r="54" spans="4:16" ht="15">
      <c r="D54" s="16">
        <v>41</v>
      </c>
      <c r="E54" s="28"/>
      <c r="F54" s="18">
        <f t="shared" si="5"/>
        <v>1.1368683772161603E-12</v>
      </c>
      <c r="G54" s="18">
        <f t="shared" si="6"/>
        <v>0</v>
      </c>
      <c r="H54" s="18">
        <f t="shared" si="1"/>
        <v>3.363884513406721E-14</v>
      </c>
      <c r="I54" s="18">
        <f t="shared" si="0"/>
        <v>3.363884513406721E-14</v>
      </c>
      <c r="J54" s="17"/>
      <c r="K54" s="19"/>
      <c r="L54" s="17"/>
      <c r="M54" s="18">
        <f t="shared" si="7"/>
        <v>-1.878605060324711E-11</v>
      </c>
      <c r="N54" s="18">
        <f t="shared" si="2"/>
        <v>5.558612233289555E-13</v>
      </c>
      <c r="O54" s="18">
        <f t="shared" si="3"/>
        <v>-5.558612233289555E-13</v>
      </c>
      <c r="P54" s="20">
        <f t="shared" si="8"/>
        <v>0</v>
      </c>
    </row>
    <row r="55" spans="4:16" ht="15">
      <c r="D55" s="16">
        <v>42</v>
      </c>
      <c r="E55" s="28"/>
      <c r="F55" s="18">
        <f t="shared" si="5"/>
        <v>1.1368683772161603E-12</v>
      </c>
      <c r="G55" s="18">
        <f t="shared" si="6"/>
        <v>0</v>
      </c>
      <c r="H55" s="18">
        <f t="shared" si="1"/>
        <v>3.363884513406721E-14</v>
      </c>
      <c r="I55" s="18">
        <f t="shared" si="0"/>
        <v>3.363884513406721E-14</v>
      </c>
      <c r="J55" s="17"/>
      <c r="K55" s="19"/>
      <c r="L55" s="17"/>
      <c r="M55" s="18">
        <f t="shared" si="7"/>
        <v>-1.9341911826576066E-11</v>
      </c>
      <c r="N55" s="18">
        <f t="shared" si="2"/>
        <v>5.723086239096479E-13</v>
      </c>
      <c r="O55" s="18">
        <f t="shared" si="3"/>
        <v>-5.723086239096479E-13</v>
      </c>
      <c r="P55" s="20">
        <f t="shared" si="8"/>
        <v>0</v>
      </c>
    </row>
    <row r="56" spans="4:16" ht="15">
      <c r="D56" s="16">
        <v>43</v>
      </c>
      <c r="E56" s="28"/>
      <c r="F56" s="18">
        <f t="shared" si="5"/>
        <v>1.1368683772161603E-12</v>
      </c>
      <c r="G56" s="18">
        <f t="shared" si="6"/>
        <v>0</v>
      </c>
      <c r="H56" s="18">
        <f t="shared" si="1"/>
        <v>3.363884513406721E-14</v>
      </c>
      <c r="I56" s="18">
        <f t="shared" si="0"/>
        <v>3.363884513406721E-14</v>
      </c>
      <c r="J56" s="17"/>
      <c r="K56" s="19"/>
      <c r="L56" s="17"/>
      <c r="M56" s="18">
        <f t="shared" si="7"/>
        <v>-1.9914220450485714E-11</v>
      </c>
      <c r="N56" s="18">
        <f t="shared" si="2"/>
        <v>5.892426873020431E-13</v>
      </c>
      <c r="O56" s="18">
        <f t="shared" si="3"/>
        <v>-5.892426873020431E-13</v>
      </c>
      <c r="P56" s="20">
        <f t="shared" si="8"/>
        <v>0</v>
      </c>
    </row>
    <row r="57" spans="4:16" ht="15">
      <c r="D57" s="16">
        <v>44</v>
      </c>
      <c r="E57" s="28"/>
      <c r="F57" s="18">
        <f t="shared" si="5"/>
        <v>1.1368683772161603E-12</v>
      </c>
      <c r="G57" s="18">
        <f t="shared" si="6"/>
        <v>0</v>
      </c>
      <c r="H57" s="18">
        <f t="shared" si="1"/>
        <v>3.363884513406721E-14</v>
      </c>
      <c r="I57" s="18">
        <f t="shared" si="0"/>
        <v>3.363884513406721E-14</v>
      </c>
      <c r="J57" s="17"/>
      <c r="K57" s="19"/>
      <c r="L57" s="17"/>
      <c r="M57" s="18">
        <f t="shared" si="7"/>
        <v>-2.050346313778776E-11</v>
      </c>
      <c r="N57" s="18">
        <f t="shared" si="2"/>
        <v>6.066778133920762E-13</v>
      </c>
      <c r="O57" s="18">
        <f t="shared" si="3"/>
        <v>-6.066778133920762E-13</v>
      </c>
      <c r="P57" s="20">
        <f t="shared" si="8"/>
        <v>0</v>
      </c>
    </row>
    <row r="58" spans="4:16" ht="15">
      <c r="D58" s="16">
        <v>45</v>
      </c>
      <c r="E58" s="28"/>
      <c r="F58" s="18">
        <f t="shared" si="5"/>
        <v>1.1368683772161603E-12</v>
      </c>
      <c r="G58" s="18">
        <f t="shared" si="6"/>
        <v>0</v>
      </c>
      <c r="H58" s="18">
        <f t="shared" si="1"/>
        <v>3.363884513406721E-14</v>
      </c>
      <c r="I58" s="18">
        <f t="shared" si="0"/>
        <v>3.363884513406721E-14</v>
      </c>
      <c r="J58" s="17"/>
      <c r="K58" s="19"/>
      <c r="L58" s="17"/>
      <c r="M58" s="18">
        <f t="shared" si="7"/>
        <v>-2.1110140951179835E-11</v>
      </c>
      <c r="N58" s="18">
        <f t="shared" si="2"/>
        <v>6.246288281444992E-13</v>
      </c>
      <c r="O58" s="18">
        <f t="shared" si="3"/>
        <v>-6.246288281444992E-13</v>
      </c>
      <c r="P58" s="20">
        <f t="shared" si="8"/>
        <v>0</v>
      </c>
    </row>
    <row r="59" spans="4:16" ht="15">
      <c r="D59" s="16">
        <v>46</v>
      </c>
      <c r="E59" s="28"/>
      <c r="F59" s="18">
        <f t="shared" si="5"/>
        <v>1.1368683772161603E-12</v>
      </c>
      <c r="G59" s="18">
        <f t="shared" si="6"/>
        <v>0</v>
      </c>
      <c r="H59" s="18">
        <f t="shared" si="1"/>
        <v>3.363884513406721E-14</v>
      </c>
      <c r="I59" s="18">
        <f t="shared" si="0"/>
        <v>3.363884513406721E-14</v>
      </c>
      <c r="J59" s="17"/>
      <c r="K59" s="19"/>
      <c r="L59" s="17"/>
      <c r="M59" s="18">
        <f t="shared" si="7"/>
        <v>-2.1734769779324336E-11</v>
      </c>
      <c r="N59" s="18">
        <f t="shared" si="2"/>
        <v>6.431109962101447E-13</v>
      </c>
      <c r="O59" s="18">
        <f t="shared" si="3"/>
        <v>-6.431109962101447E-13</v>
      </c>
      <c r="P59" s="20">
        <f t="shared" si="8"/>
        <v>0</v>
      </c>
    </row>
    <row r="60" spans="4:16" ht="15">
      <c r="D60" s="16">
        <v>47</v>
      </c>
      <c r="E60" s="28"/>
      <c r="F60" s="18">
        <f t="shared" si="5"/>
        <v>1.1368683772161603E-12</v>
      </c>
      <c r="G60" s="18">
        <f t="shared" si="6"/>
        <v>0</v>
      </c>
      <c r="H60" s="18">
        <f t="shared" si="1"/>
        <v>3.363884513406721E-14</v>
      </c>
      <c r="I60" s="18">
        <f t="shared" si="0"/>
        <v>3.363884513406721E-14</v>
      </c>
      <c r="J60" s="17"/>
      <c r="K60" s="19"/>
      <c r="L60" s="17"/>
      <c r="M60" s="18">
        <f t="shared" si="7"/>
        <v>-2.237788077553448E-11</v>
      </c>
      <c r="N60" s="18">
        <f t="shared" si="2"/>
        <v>6.621400339062257E-13</v>
      </c>
      <c r="O60" s="18">
        <f t="shared" si="3"/>
        <v>-6.621400339062257E-13</v>
      </c>
      <c r="P60" s="20">
        <f t="shared" si="8"/>
        <v>0</v>
      </c>
    </row>
    <row r="61" spans="4:16" ht="15">
      <c r="D61" s="16">
        <v>48</v>
      </c>
      <c r="E61" s="28"/>
      <c r="F61" s="18">
        <f t="shared" si="5"/>
        <v>1.1368683772161603E-12</v>
      </c>
      <c r="G61" s="18">
        <f t="shared" si="6"/>
        <v>0</v>
      </c>
      <c r="H61" s="18">
        <f t="shared" si="1"/>
        <v>3.363884513406721E-14</v>
      </c>
      <c r="I61" s="18">
        <f t="shared" si="0"/>
        <v>3.363884513406721E-14</v>
      </c>
      <c r="J61" s="17"/>
      <c r="K61" s="19"/>
      <c r="L61" s="17"/>
      <c r="M61" s="18">
        <f t="shared" si="7"/>
        <v>-2.3040020809440707E-11</v>
      </c>
      <c r="N61" s="18">
        <f t="shared" si="2"/>
        <v>6.817321225807114E-13</v>
      </c>
      <c r="O61" s="18">
        <f t="shared" si="3"/>
        <v>-6.817321225807114E-13</v>
      </c>
      <c r="P61" s="20">
        <f t="shared" si="8"/>
        <v>0</v>
      </c>
    </row>
    <row r="62" spans="4:16" ht="15">
      <c r="D62" s="16">
        <v>49</v>
      </c>
      <c r="E62" s="28"/>
      <c r="F62" s="18">
        <f t="shared" si="5"/>
        <v>1.1368683772161603E-12</v>
      </c>
      <c r="G62" s="18">
        <f t="shared" si="6"/>
        <v>0</v>
      </c>
      <c r="H62" s="18">
        <f t="shared" si="1"/>
        <v>3.363884513406721E-14</v>
      </c>
      <c r="I62" s="18">
        <f t="shared" si="0"/>
        <v>3.363884513406721E-14</v>
      </c>
      <c r="J62" s="17"/>
      <c r="K62" s="19"/>
      <c r="L62" s="17"/>
      <c r="M62" s="18">
        <f t="shared" si="7"/>
        <v>-2.372175293202142E-11</v>
      </c>
      <c r="N62" s="18">
        <f t="shared" si="2"/>
        <v>7.019039223721406E-13</v>
      </c>
      <c r="O62" s="18">
        <f t="shared" si="3"/>
        <v>-7.019039223721406E-13</v>
      </c>
      <c r="P62" s="20">
        <f t="shared" si="8"/>
        <v>0</v>
      </c>
    </row>
    <row r="63" spans="4:16" ht="15">
      <c r="D63" s="16">
        <v>50</v>
      </c>
      <c r="E63" s="28"/>
      <c r="F63" s="18">
        <f t="shared" si="5"/>
        <v>1.1368683772161603E-12</v>
      </c>
      <c r="G63" s="18">
        <f t="shared" si="6"/>
        <v>0</v>
      </c>
      <c r="H63" s="18">
        <f t="shared" si="1"/>
        <v>3.363884513406721E-14</v>
      </c>
      <c r="I63" s="18">
        <f t="shared" si="0"/>
        <v>3.363884513406721E-14</v>
      </c>
      <c r="J63" s="17"/>
      <c r="K63" s="19"/>
      <c r="L63" s="17"/>
      <c r="M63" s="18">
        <f t="shared" si="7"/>
        <v>-2.442365685439356E-11</v>
      </c>
      <c r="N63" s="18">
        <f t="shared" si="2"/>
        <v>7.226725863765766E-13</v>
      </c>
      <c r="O63" s="18">
        <f t="shared" si="3"/>
        <v>-7.226725863765766E-13</v>
      </c>
      <c r="P63" s="20">
        <f t="shared" si="8"/>
        <v>0</v>
      </c>
    </row>
    <row r="64" spans="4:16" ht="15">
      <c r="D64" s="16">
        <v>51</v>
      </c>
      <c r="E64" s="28"/>
      <c r="F64" s="18">
        <f t="shared" si="5"/>
        <v>1.1368683772161603E-12</v>
      </c>
      <c r="G64" s="18">
        <f t="shared" si="6"/>
        <v>0</v>
      </c>
      <c r="H64" s="18">
        <f t="shared" si="1"/>
        <v>3.363884513406721E-14</v>
      </c>
      <c r="I64" s="18">
        <f t="shared" si="0"/>
        <v>3.363884513406721E-14</v>
      </c>
      <c r="J64" s="17"/>
      <c r="K64" s="19"/>
      <c r="L64" s="17"/>
      <c r="M64" s="18">
        <f t="shared" si="7"/>
        <v>-2.514632944077014E-11</v>
      </c>
      <c r="N64" s="18">
        <f t="shared" si="2"/>
        <v>7.440557752337465E-13</v>
      </c>
      <c r="O64" s="18">
        <f t="shared" si="3"/>
        <v>-7.440557752337465E-13</v>
      </c>
      <c r="P64" s="20">
        <f t="shared" si="8"/>
        <v>0</v>
      </c>
    </row>
    <row r="65" spans="4:16" ht="15">
      <c r="D65" s="16">
        <v>52</v>
      </c>
      <c r="E65" s="28"/>
      <c r="F65" s="18">
        <f t="shared" si="5"/>
        <v>1.1368683772161603E-12</v>
      </c>
      <c r="G65" s="18">
        <f t="shared" si="6"/>
        <v>0</v>
      </c>
      <c r="H65" s="18">
        <f t="shared" si="1"/>
        <v>3.363884513406721E-14</v>
      </c>
      <c r="I65" s="18">
        <f t="shared" si="0"/>
        <v>3.363884513406721E-14</v>
      </c>
      <c r="J65" s="17"/>
      <c r="K65" s="19"/>
      <c r="L65" s="17"/>
      <c r="M65" s="18">
        <f t="shared" si="7"/>
        <v>-2.5890385216003887E-11</v>
      </c>
      <c r="N65" s="18">
        <f t="shared" si="2"/>
        <v>7.660716721447725E-13</v>
      </c>
      <c r="O65" s="18">
        <f t="shared" si="3"/>
        <v>-7.660716721447725E-13</v>
      </c>
      <c r="P65" s="20">
        <f t="shared" si="8"/>
        <v>0</v>
      </c>
    </row>
    <row r="66" spans="4:16" ht="15">
      <c r="D66" s="16">
        <v>53</v>
      </c>
      <c r="E66" s="28"/>
      <c r="F66" s="18">
        <f t="shared" si="5"/>
        <v>1.1368683772161603E-12</v>
      </c>
      <c r="G66" s="18">
        <f t="shared" si="6"/>
        <v>0</v>
      </c>
      <c r="H66" s="18">
        <f t="shared" si="1"/>
        <v>3.363884513406721E-14</v>
      </c>
      <c r="I66" s="18">
        <f t="shared" si="0"/>
        <v>3.363884513406721E-14</v>
      </c>
      <c r="J66" s="17"/>
      <c r="K66" s="19"/>
      <c r="L66" s="17"/>
      <c r="M66" s="18">
        <f t="shared" si="7"/>
        <v>-2.665645688814866E-11</v>
      </c>
      <c r="N66" s="18">
        <f t="shared" si="2"/>
        <v>7.887389983342617E-13</v>
      </c>
      <c r="O66" s="18">
        <f t="shared" si="3"/>
        <v>-7.887389983342617E-13</v>
      </c>
      <c r="P66" s="20">
        <f t="shared" si="8"/>
        <v>0</v>
      </c>
    </row>
    <row r="67" spans="4:16" ht="15">
      <c r="D67" s="16">
        <v>54</v>
      </c>
      <c r="E67" s="28"/>
      <c r="F67" s="18">
        <f t="shared" si="5"/>
        <v>1.1368683772161603E-12</v>
      </c>
      <c r="G67" s="18">
        <f t="shared" si="6"/>
        <v>0</v>
      </c>
      <c r="H67" s="18">
        <f t="shared" si="1"/>
        <v>3.363884513406721E-14</v>
      </c>
      <c r="I67" s="18">
        <f t="shared" si="0"/>
        <v>3.363884513406721E-14</v>
      </c>
      <c r="J67" s="17"/>
      <c r="K67" s="19"/>
      <c r="L67" s="17"/>
      <c r="M67" s="18">
        <f t="shared" si="7"/>
        <v>-2.744519588648292E-11</v>
      </c>
      <c r="N67" s="18">
        <f t="shared" si="2"/>
        <v>8.120770289699055E-13</v>
      </c>
      <c r="O67" s="18">
        <f t="shared" si="3"/>
        <v>-8.120770289699055E-13</v>
      </c>
      <c r="P67" s="20">
        <f t="shared" si="8"/>
        <v>0</v>
      </c>
    </row>
    <row r="68" spans="4:16" ht="15">
      <c r="D68" s="16">
        <v>55</v>
      </c>
      <c r="E68" s="28"/>
      <c r="F68" s="18">
        <f t="shared" si="5"/>
        <v>1.1368683772161603E-12</v>
      </c>
      <c r="G68" s="18">
        <f t="shared" si="6"/>
        <v>0</v>
      </c>
      <c r="H68" s="18">
        <f t="shared" si="1"/>
        <v>3.363884513406721E-14</v>
      </c>
      <c r="I68" s="18">
        <f t="shared" si="0"/>
        <v>3.363884513406721E-14</v>
      </c>
      <c r="J68" s="17"/>
      <c r="K68" s="19"/>
      <c r="L68" s="17"/>
      <c r="M68" s="18">
        <f t="shared" si="7"/>
        <v>-2.8257272915452826E-11</v>
      </c>
      <c r="N68" s="18">
        <f t="shared" si="2"/>
        <v>8.361056095531247E-13</v>
      </c>
      <c r="O68" s="18">
        <f t="shared" si="3"/>
        <v>-8.361056095531247E-13</v>
      </c>
      <c r="P68" s="20">
        <f t="shared" si="8"/>
        <v>0</v>
      </c>
    </row>
    <row r="69" spans="4:16" ht="15">
      <c r="D69" s="16">
        <v>56</v>
      </c>
      <c r="E69" s="28"/>
      <c r="F69" s="18">
        <f t="shared" si="5"/>
        <v>1.1368683772161603E-12</v>
      </c>
      <c r="G69" s="18">
        <f t="shared" si="6"/>
        <v>0</v>
      </c>
      <c r="H69" s="18">
        <f t="shared" si="1"/>
        <v>3.363884513406721E-14</v>
      </c>
      <c r="I69" s="18">
        <f t="shared" si="0"/>
        <v>3.363884513406721E-14</v>
      </c>
      <c r="J69" s="17"/>
      <c r="K69" s="19"/>
      <c r="L69" s="17"/>
      <c r="M69" s="18">
        <f t="shared" si="7"/>
        <v>-2.909337852500595E-11</v>
      </c>
      <c r="N69" s="18">
        <f t="shared" si="2"/>
        <v>8.608451727946966E-13</v>
      </c>
      <c r="O69" s="18">
        <f t="shared" si="3"/>
        <v>-8.608451727946966E-13</v>
      </c>
      <c r="P69" s="20">
        <f t="shared" si="8"/>
        <v>0</v>
      </c>
    </row>
    <row r="70" spans="4:16" ht="15">
      <c r="D70" s="16">
        <v>57</v>
      </c>
      <c r="E70" s="28"/>
      <c r="F70" s="18">
        <f t="shared" si="5"/>
        <v>1.1368683772161603E-12</v>
      </c>
      <c r="G70" s="18">
        <f t="shared" si="6"/>
        <v>0</v>
      </c>
      <c r="H70" s="18">
        <f t="shared" si="1"/>
        <v>3.363884513406721E-14</v>
      </c>
      <c r="I70" s="18">
        <f t="shared" si="0"/>
        <v>3.363884513406721E-14</v>
      </c>
      <c r="J70" s="17"/>
      <c r="K70" s="19"/>
      <c r="L70" s="17"/>
      <c r="M70" s="18">
        <f t="shared" si="7"/>
        <v>-2.9954223697800646E-11</v>
      </c>
      <c r="N70" s="18">
        <f t="shared" si="2"/>
        <v>8.863167559897178E-13</v>
      </c>
      <c r="O70" s="18">
        <f t="shared" si="3"/>
        <v>-8.863167559897178E-13</v>
      </c>
      <c r="P70" s="20">
        <f t="shared" si="8"/>
        <v>0</v>
      </c>
    </row>
    <row r="71" spans="4:16" ht="15">
      <c r="D71" s="16">
        <v>58</v>
      </c>
      <c r="E71" s="28"/>
      <c r="F71" s="18">
        <f t="shared" si="5"/>
        <v>1.1368683772161603E-12</v>
      </c>
      <c r="G71" s="18">
        <f t="shared" si="6"/>
        <v>0</v>
      </c>
      <c r="H71" s="18">
        <f t="shared" si="1"/>
        <v>3.363884513406721E-14</v>
      </c>
      <c r="I71" s="18">
        <f t="shared" si="0"/>
        <v>3.363884513406721E-14</v>
      </c>
      <c r="J71" s="17"/>
      <c r="K71" s="19"/>
      <c r="L71" s="17"/>
      <c r="M71" s="18">
        <f t="shared" si="7"/>
        <v>-3.084054045379036E-11</v>
      </c>
      <c r="N71" s="18">
        <f t="shared" si="2"/>
        <v>9.125420189066736E-13</v>
      </c>
      <c r="O71" s="18">
        <f t="shared" si="3"/>
        <v>-9.125420189066736E-13</v>
      </c>
      <c r="P71" s="20">
        <f t="shared" si="8"/>
        <v>0</v>
      </c>
    </row>
    <row r="72" spans="4:16" ht="15">
      <c r="D72" s="16">
        <v>59</v>
      </c>
      <c r="E72" s="28"/>
      <c r="F72" s="18">
        <f t="shared" si="5"/>
        <v>1.1368683772161603E-12</v>
      </c>
      <c r="G72" s="18">
        <f t="shared" si="6"/>
        <v>0</v>
      </c>
      <c r="H72" s="18">
        <f t="shared" si="1"/>
        <v>3.363884513406721E-14</v>
      </c>
      <c r="I72" s="18">
        <f t="shared" si="0"/>
        <v>3.363884513406721E-14</v>
      </c>
      <c r="J72" s="17"/>
      <c r="K72" s="19"/>
      <c r="L72" s="17"/>
      <c r="M72" s="18">
        <f t="shared" si="7"/>
        <v>-3.1753082472697036E-11</v>
      </c>
      <c r="N72" s="18">
        <f t="shared" si="2"/>
        <v>9.3954326220583E-13</v>
      </c>
      <c r="O72" s="18">
        <f t="shared" si="3"/>
        <v>-9.3954326220583E-13</v>
      </c>
      <c r="P72" s="20">
        <f t="shared" si="8"/>
        <v>0</v>
      </c>
    </row>
    <row r="73" spans="4:16" ht="15">
      <c r="D73" s="16">
        <v>60</v>
      </c>
      <c r="E73" s="28"/>
      <c r="F73" s="18">
        <f t="shared" si="5"/>
        <v>1.1368683772161603E-12</v>
      </c>
      <c r="G73" s="18">
        <f t="shared" si="6"/>
        <v>0</v>
      </c>
      <c r="H73" s="18">
        <f t="shared" si="1"/>
        <v>3.363884513406721E-14</v>
      </c>
      <c r="I73" s="18">
        <f t="shared" si="0"/>
        <v>3.363884513406721E-14</v>
      </c>
      <c r="J73" s="17"/>
      <c r="K73" s="19"/>
      <c r="L73" s="17"/>
      <c r="M73" s="18">
        <f t="shared" si="7"/>
        <v>-3.2692625734902866E-11</v>
      </c>
      <c r="N73" s="18">
        <f t="shared" si="2"/>
        <v>9.673434464026054E-13</v>
      </c>
      <c r="O73" s="18">
        <f t="shared" si="3"/>
        <v>-9.673434464026054E-13</v>
      </c>
      <c r="P73" s="20">
        <f t="shared" si="8"/>
        <v>0</v>
      </c>
    </row>
    <row r="74" spans="4:16" ht="15">
      <c r="D74" s="16">
        <v>61</v>
      </c>
      <c r="E74" s="28"/>
      <c r="F74" s="18">
        <f t="shared" si="5"/>
        <v>1.1368683772161603E-12</v>
      </c>
      <c r="G74" s="18">
        <f t="shared" si="6"/>
        <v>0</v>
      </c>
      <c r="H74" s="18">
        <f t="shared" si="1"/>
        <v>3.363884513406721E-14</v>
      </c>
      <c r="I74" s="18">
        <f t="shared" si="0"/>
        <v>3.363884513406721E-14</v>
      </c>
      <c r="J74" s="17"/>
      <c r="K74" s="19"/>
      <c r="L74" s="17"/>
      <c r="M74" s="18">
        <f t="shared" si="7"/>
        <v>-3.365996918130547E-11</v>
      </c>
      <c r="N74" s="18">
        <f t="shared" si="2"/>
        <v>9.959662113920522E-13</v>
      </c>
      <c r="O74" s="18">
        <f t="shared" si="3"/>
        <v>-9.959662113920522E-13</v>
      </c>
      <c r="P74" s="20">
        <f t="shared" si="8"/>
        <v>0</v>
      </c>
    </row>
    <row r="75" spans="4:16" ht="15">
      <c r="D75" s="16">
        <v>62</v>
      </c>
      <c r="E75" s="28"/>
      <c r="F75" s="18">
        <f t="shared" si="5"/>
        <v>1.1368683772161603E-12</v>
      </c>
      <c r="G75" s="18">
        <f t="shared" si="6"/>
        <v>0</v>
      </c>
      <c r="H75" s="18">
        <f t="shared" si="1"/>
        <v>3.363884513406721E-14</v>
      </c>
      <c r="I75" s="18">
        <f t="shared" si="0"/>
        <v>3.363884513406721E-14</v>
      </c>
      <c r="J75" s="17"/>
      <c r="K75" s="19"/>
      <c r="L75" s="17"/>
      <c r="M75" s="18">
        <f t="shared" si="7"/>
        <v>-3.4655935392697526E-11</v>
      </c>
      <c r="N75" s="18">
        <f t="shared" si="2"/>
        <v>1.02543589655105E-12</v>
      </c>
      <c r="O75" s="18">
        <f t="shared" si="3"/>
        <v>-1.02543589655105E-12</v>
      </c>
      <c r="P75" s="20">
        <f t="shared" si="8"/>
        <v>0</v>
      </c>
    </row>
    <row r="76" spans="4:16" ht="15">
      <c r="D76" s="16">
        <v>63</v>
      </c>
      <c r="E76" s="28"/>
      <c r="F76" s="18">
        <f t="shared" si="5"/>
        <v>1.1368683772161603E-12</v>
      </c>
      <c r="G76" s="18">
        <f t="shared" si="6"/>
        <v>0</v>
      </c>
      <c r="H76" s="18">
        <f t="shared" si="1"/>
        <v>3.363884513406721E-14</v>
      </c>
      <c r="I76" s="18">
        <f t="shared" si="0"/>
        <v>3.363884513406721E-14</v>
      </c>
      <c r="J76" s="17"/>
      <c r="K76" s="19"/>
      <c r="L76" s="17"/>
      <c r="M76" s="18">
        <f t="shared" si="7"/>
        <v>-3.568137128924858E-11</v>
      </c>
      <c r="N76" s="18">
        <f t="shared" si="2"/>
        <v>1.0557775614353004E-12</v>
      </c>
      <c r="O76" s="18">
        <f t="shared" si="3"/>
        <v>-1.0557775614353004E-12</v>
      </c>
      <c r="P76" s="20">
        <f t="shared" si="8"/>
        <v>0</v>
      </c>
    </row>
    <row r="77" spans="4:16" ht="15">
      <c r="D77" s="16">
        <v>64</v>
      </c>
      <c r="E77" s="28"/>
      <c r="F77" s="18">
        <f t="shared" si="5"/>
        <v>1.1368683772161603E-12</v>
      </c>
      <c r="G77" s="18">
        <f t="shared" si="6"/>
        <v>0</v>
      </c>
      <c r="H77" s="18">
        <f t="shared" si="1"/>
        <v>3.363884513406721E-14</v>
      </c>
      <c r="I77" s="18">
        <f t="shared" si="0"/>
        <v>3.363884513406721E-14</v>
      </c>
      <c r="J77" s="17"/>
      <c r="K77" s="19"/>
      <c r="L77" s="17"/>
      <c r="M77" s="18">
        <f t="shared" si="7"/>
        <v>-3.673714885068388E-11</v>
      </c>
      <c r="N77" s="18">
        <f t="shared" si="2"/>
        <v>1.0870170070887285E-12</v>
      </c>
      <c r="O77" s="18">
        <f t="shared" si="3"/>
        <v>-1.0870170070887285E-12</v>
      </c>
      <c r="P77" s="20">
        <f t="shared" si="8"/>
        <v>0</v>
      </c>
    </row>
    <row r="78" spans="4:16" ht="15">
      <c r="D78" s="16">
        <v>65</v>
      </c>
      <c r="E78" s="28"/>
      <c r="F78" s="18">
        <f t="shared" si="5"/>
        <v>1.1368683772161603E-12</v>
      </c>
      <c r="G78" s="18">
        <f t="shared" si="6"/>
        <v>0</v>
      </c>
      <c r="H78" s="18">
        <f t="shared" si="1"/>
        <v>3.363884513406721E-14</v>
      </c>
      <c r="I78" s="18">
        <f aca="true" t="shared" si="9" ref="I78:I83">H78+G78</f>
        <v>3.363884513406721E-14</v>
      </c>
      <c r="J78" s="17"/>
      <c r="K78" s="19"/>
      <c r="L78" s="17"/>
      <c r="M78" s="18">
        <f t="shared" si="7"/>
        <v>-3.7824165857772607E-11</v>
      </c>
      <c r="N78" s="18">
        <f t="shared" si="2"/>
        <v>1.1191807979834085E-12</v>
      </c>
      <c r="O78" s="18">
        <f t="shared" si="3"/>
        <v>-1.1191807979834085E-12</v>
      </c>
      <c r="P78" s="20">
        <f t="shared" si="8"/>
        <v>0</v>
      </c>
    </row>
    <row r="79" spans="4:16" ht="15">
      <c r="D79" s="16">
        <v>66</v>
      </c>
      <c r="E79" s="28"/>
      <c r="F79" s="18">
        <f t="shared" si="5"/>
        <v>1.1368683772161603E-12</v>
      </c>
      <c r="G79" s="18">
        <f t="shared" si="6"/>
        <v>0</v>
      </c>
      <c r="H79" s="18">
        <f>F79*(($B$7/365)*30)</f>
        <v>3.363884513406721E-14</v>
      </c>
      <c r="I79" s="18">
        <f t="shared" si="9"/>
        <v>3.363884513406721E-14</v>
      </c>
      <c r="J79" s="17"/>
      <c r="K79" s="19"/>
      <c r="L79" s="17"/>
      <c r="M79" s="18">
        <f t="shared" si="7"/>
        <v>-3.8943346655756015E-11</v>
      </c>
      <c r="N79" s="18">
        <f>P79-O79</f>
        <v>1.152296284608671E-12</v>
      </c>
      <c r="O79" s="18">
        <f>$C$7*M79</f>
        <v>-1.152296284608671E-12</v>
      </c>
      <c r="P79" s="20">
        <f t="shared" si="8"/>
        <v>0</v>
      </c>
    </row>
    <row r="80" spans="4:16" ht="15">
      <c r="D80" s="16">
        <v>67</v>
      </c>
      <c r="E80" s="28"/>
      <c r="F80" s="18">
        <f>F79-G79</f>
        <v>1.1368683772161603E-12</v>
      </c>
      <c r="G80" s="18">
        <f>IF(D80&gt;$B$8,,$B$6/$B$8)</f>
        <v>0</v>
      </c>
      <c r="H80" s="18">
        <f>F80*(($B$7/365)*30)</f>
        <v>3.363884513406721E-14</v>
      </c>
      <c r="I80" s="18">
        <f t="shared" si="9"/>
        <v>3.363884513406721E-14</v>
      </c>
      <c r="J80" s="17"/>
      <c r="K80" s="19"/>
      <c r="L80" s="17"/>
      <c r="M80" s="18">
        <f>M79-N79</f>
        <v>-4.0095642940364686E-11</v>
      </c>
      <c r="N80" s="18">
        <f>P80-O80</f>
        <v>1.186391626728599E-12</v>
      </c>
      <c r="O80" s="18">
        <f>$C$7*M80</f>
        <v>-1.186391626728599E-12</v>
      </c>
      <c r="P80" s="20">
        <f t="shared" si="8"/>
        <v>0</v>
      </c>
    </row>
    <row r="81" spans="4:16" ht="15">
      <c r="D81" s="16">
        <v>68</v>
      </c>
      <c r="E81" s="28"/>
      <c r="F81" s="18">
        <f>F80-G80</f>
        <v>1.1368683772161603E-12</v>
      </c>
      <c r="G81" s="18">
        <f>IF(D81&gt;$B$8,,$B$6/$B$8)</f>
        <v>0</v>
      </c>
      <c r="H81" s="18">
        <f>F81*(($B$7/365)*30)</f>
        <v>3.363884513406721E-14</v>
      </c>
      <c r="I81" s="18">
        <f t="shared" si="9"/>
        <v>3.363884513406721E-14</v>
      </c>
      <c r="J81" s="17"/>
      <c r="K81" s="19"/>
      <c r="L81" s="17"/>
      <c r="M81" s="18">
        <f>M80-N80</f>
        <v>-4.1282034567093285E-11</v>
      </c>
      <c r="N81" s="18">
        <f>P81-O81</f>
        <v>1.2214958173276916E-12</v>
      </c>
      <c r="O81" s="18">
        <f>$C$7*M81</f>
        <v>-1.2214958173276916E-12</v>
      </c>
      <c r="P81" s="20">
        <f t="shared" si="8"/>
        <v>0</v>
      </c>
    </row>
    <row r="82" spans="4:16" ht="15">
      <c r="D82" s="16">
        <v>69</v>
      </c>
      <c r="E82" s="28"/>
      <c r="F82" s="18">
        <f>F81-G81</f>
        <v>1.1368683772161603E-12</v>
      </c>
      <c r="G82" s="18">
        <f>IF(D82&gt;$B$8,,$B$6/$B$8)</f>
        <v>0</v>
      </c>
      <c r="H82" s="18">
        <f>F82*(($B$7/365)*30)</f>
        <v>3.363884513406721E-14</v>
      </c>
      <c r="I82" s="18">
        <f t="shared" si="9"/>
        <v>3.363884513406721E-14</v>
      </c>
      <c r="J82" s="17"/>
      <c r="K82" s="19"/>
      <c r="L82" s="17"/>
      <c r="M82" s="18">
        <f>M81-N81</f>
        <v>-4.2503530384420975E-11</v>
      </c>
      <c r="N82" s="18">
        <f>P82-O82</f>
        <v>1.257638707265059E-12</v>
      </c>
      <c r="O82" s="18">
        <f>$C$7*M82</f>
        <v>-1.257638707265059E-12</v>
      </c>
      <c r="P82" s="20">
        <f t="shared" si="8"/>
        <v>0</v>
      </c>
    </row>
    <row r="83" spans="4:16" ht="15">
      <c r="D83" s="22">
        <v>70</v>
      </c>
      <c r="E83" s="30"/>
      <c r="F83" s="24">
        <f>F82-G82</f>
        <v>1.1368683772161603E-12</v>
      </c>
      <c r="G83" s="24">
        <f>IF(D83&gt;$B$8,,$B$6/$B$8)</f>
        <v>0</v>
      </c>
      <c r="H83" s="24">
        <f>F83*(($B$7/365)*30)</f>
        <v>3.363884513406721E-14</v>
      </c>
      <c r="I83" s="24">
        <f t="shared" si="9"/>
        <v>3.363884513406721E-14</v>
      </c>
      <c r="J83" s="23"/>
      <c r="K83" s="25"/>
      <c r="L83" s="23"/>
      <c r="M83" s="24">
        <f>M82-N82</f>
        <v>-4.376116909168603E-11</v>
      </c>
      <c r="N83" s="24">
        <f>P83-O83</f>
        <v>1.2948510306581073E-12</v>
      </c>
      <c r="O83" s="24">
        <f>$C$7*M83</f>
        <v>-1.2948510306581073E-12</v>
      </c>
      <c r="P83" s="26">
        <f t="shared" si="8"/>
        <v>0</v>
      </c>
    </row>
    <row r="84" ht="15">
      <c r="N84" s="2"/>
    </row>
  </sheetData>
  <sheetProtection password="D338" sheet="1"/>
  <mergeCells count="3">
    <mergeCell ref="D11:D12"/>
    <mergeCell ref="L9:P9"/>
    <mergeCell ref="F9:J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Cristina Carrillo</cp:lastModifiedBy>
  <dcterms:created xsi:type="dcterms:W3CDTF">2014-10-01T03:32:31Z</dcterms:created>
  <dcterms:modified xsi:type="dcterms:W3CDTF">2019-06-08T15:33:13Z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